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ozpocet_2013" sheetId="1" r:id="rId1"/>
    <sheet name="List2" sheetId="2" r:id="rId2"/>
    <sheet name="List3" sheetId="3" r:id="rId3"/>
  </sheets>
  <definedNames>
    <definedName name="_xlnm.Print_Area" localSheetId="0">'Rozpocet_2013'!$A$2:$F$108</definedName>
  </definedNames>
  <calcPr fullCalcOnLoad="1"/>
</workbook>
</file>

<file path=xl/sharedStrings.xml><?xml version="1.0" encoding="utf-8"?>
<sst xmlns="http://schemas.openxmlformats.org/spreadsheetml/2006/main" count="113" uniqueCount="90">
  <si>
    <t>Cirkevná daň</t>
  </si>
  <si>
    <t>Spolu:</t>
  </si>
  <si>
    <t>z toho:</t>
  </si>
  <si>
    <t>Predaj literatúry</t>
  </si>
  <si>
    <t>Účelové výdavky</t>
  </si>
  <si>
    <t>Investičné výdavky</t>
  </si>
  <si>
    <t>Ostatné výdavky</t>
  </si>
  <si>
    <t>Viazané prostriedky:</t>
  </si>
  <si>
    <t>Svätá Večera</t>
  </si>
  <si>
    <t>Neviazané prostriedky</t>
  </si>
  <si>
    <t>Spolu</t>
  </si>
  <si>
    <t>pokladňa</t>
  </si>
  <si>
    <t>Rozdiel (P-V)</t>
  </si>
  <si>
    <t>%</t>
  </si>
  <si>
    <t>Príjem na sv. Večeru Pánovu</t>
  </si>
  <si>
    <t>Zborový list</t>
  </si>
  <si>
    <t>účty v bankách</t>
  </si>
  <si>
    <t>Stavy a účelové viazanosti finančných prostriedkov</t>
  </si>
  <si>
    <t>Bankové poplatky</t>
  </si>
  <si>
    <t>Za užívanie kostola</t>
  </si>
  <si>
    <t>Drobný nákup</t>
  </si>
  <si>
    <t>Občerstvenie pri rôznych príl.</t>
  </si>
  <si>
    <t>Cestovné duchovní, spevokol</t>
  </si>
  <si>
    <t>Cestovné - náboženstvo</t>
  </si>
  <si>
    <t>Ref.cirkevno-zbor.centrum</t>
  </si>
  <si>
    <t>Prevádzka FÚ+poist.FÚ</t>
  </si>
  <si>
    <t>Príspevok vizitátorom</t>
  </si>
  <si>
    <t>Misia,diak.,podpory z Diak.f.</t>
  </si>
  <si>
    <t>Na spevokol</t>
  </si>
  <si>
    <t>Rozpočet 2013</t>
  </si>
  <si>
    <t>Ofery na slávu Božiu</t>
  </si>
  <si>
    <t>Ofery z bohoslužieb</t>
  </si>
  <si>
    <t>Ofery na Reform.cirkevnozbor.centrum</t>
  </si>
  <si>
    <t>Iné účelové príjmy a ofery</t>
  </si>
  <si>
    <t>Prevádzka farského úradu (FÚ)</t>
  </si>
  <si>
    <t>Spotreba energie na FÚ (plyn, elektr.)</t>
  </si>
  <si>
    <t>Telefón na FÚ</t>
  </si>
  <si>
    <t>Všeobecný fond+senioratné poplatky</t>
  </si>
  <si>
    <t>Z toho:</t>
  </si>
  <si>
    <t>poplatky za inžiniersku činnosť k projektu</t>
  </si>
  <si>
    <t>pripojovací poplatok NN</t>
  </si>
  <si>
    <t>poplatky k územnému konaniu</t>
  </si>
  <si>
    <t>Podpora na bývanie duchovných</t>
  </si>
  <si>
    <t>prvý duchovný</t>
  </si>
  <si>
    <t>druhá duchovná</t>
  </si>
  <si>
    <t>Mzdové a odvodové náklady</t>
  </si>
  <si>
    <t>Zbierka z viz.bohoslužby</t>
  </si>
  <si>
    <t xml:space="preserve">Príjem z alian.modlit.týždňa </t>
  </si>
  <si>
    <t>Evanjelická aliancia</t>
  </si>
  <si>
    <t>Podpora mládeže a deti</t>
  </si>
  <si>
    <t>Výdavok naSVP</t>
  </si>
  <si>
    <t>druhý duchovný</t>
  </si>
  <si>
    <t>Poštovné ,overenie</t>
  </si>
  <si>
    <t xml:space="preserve">Iný majetok,OLYMP,Kanvica </t>
  </si>
  <si>
    <t>Rámovanie obrazu RCC</t>
  </si>
  <si>
    <t xml:space="preserve">Úroky z TÚ RCC </t>
  </si>
  <si>
    <t>Daň z úrokov TÚ RCC</t>
  </si>
  <si>
    <t>TÚ SBERBANK</t>
  </si>
  <si>
    <t>BÚ SBERBANK</t>
  </si>
  <si>
    <t>Podpora mládeže</t>
  </si>
  <si>
    <t>Zbierka na  opravu kostola vo Svinici</t>
  </si>
  <si>
    <t xml:space="preserve">Zbierka na Nílsku misiu </t>
  </si>
  <si>
    <t>Zbierka pre POVODEŇ 2013</t>
  </si>
  <si>
    <t>Zbierka z Evanj.Boh.Pocsai</t>
  </si>
  <si>
    <t>Daň z nehnuteľ.</t>
  </si>
  <si>
    <t>Odmeny,príspevky dar pre Mgr.Szélesa a Juhásovú,Kozár</t>
  </si>
  <si>
    <t>Ćlenský príspevok Ekum.spol.cirk.</t>
  </si>
  <si>
    <t>Dar pre Ekum.spol.</t>
  </si>
  <si>
    <t>Zbierka Evanj.bohoslužby Pocsai</t>
  </si>
  <si>
    <t>Podpora:Svinica</t>
  </si>
  <si>
    <t>Odvod z vizitácie OH sen.</t>
  </si>
  <si>
    <t>Podpora Nílskej misie</t>
  </si>
  <si>
    <t xml:space="preserve">Zbierka na POVODEŇ 2013 </t>
  </si>
  <si>
    <t>Prenájom priest.na stret. Členov Zboru</t>
  </si>
  <si>
    <t xml:space="preserve">Výdavky na stret.mládeže </t>
  </si>
  <si>
    <t>RE-MI-DIA faktúra za časopis</t>
  </si>
  <si>
    <t>Fond všeob.vzdelávania</t>
  </si>
  <si>
    <t>Príjmy 01-09/2013</t>
  </si>
  <si>
    <t>Príspevok od cirk. zboru Prešov</t>
  </si>
  <si>
    <t>Zbierka na Diakoniu</t>
  </si>
  <si>
    <t>Zbierka pre Nižný Žipov</t>
  </si>
  <si>
    <t>Výdaje 01-09/2013</t>
  </si>
  <si>
    <t>pripojovací poplatok NN,fakt.VSE</t>
  </si>
  <si>
    <t>Platba za odobratú lit. OH sen.</t>
  </si>
  <si>
    <t>Zbierka na Diakon.fond</t>
  </si>
  <si>
    <t>TÚ POŠTOVÁ BANKA</t>
  </si>
  <si>
    <t>k 30.09.2013</t>
  </si>
  <si>
    <r>
      <t>Na RCC k 31.12.2012:</t>
    </r>
    <r>
      <rPr>
        <sz val="12"/>
        <rFont val="Arial CE"/>
        <family val="0"/>
      </rPr>
      <t xml:space="preserve"> 44206eur,- + ofera na ZC5366eur,- + 50 % CD 3355eur+úrok z TÚ 2601eur = 53851eur,-</t>
    </r>
  </si>
  <si>
    <r>
      <t>Výdaje na ZC:</t>
    </r>
    <r>
      <rPr>
        <sz val="12"/>
        <rFont val="Arial CE"/>
        <family val="0"/>
      </rPr>
      <t xml:space="preserve"> -Daň z úrokov TÚ 494eur-,Poplatky za inžinier.činnosť 3572eur,Poplatky na pripoj.elektr.50% z 1212eur =606eur ,spolu výdaje 4672eur </t>
    </r>
  </si>
  <si>
    <r>
      <t>Zostatok na ZC k 30.09.2013</t>
    </r>
    <r>
      <rPr>
        <sz val="12"/>
        <rFont val="Arial CE"/>
        <family val="0"/>
      </rPr>
      <t xml:space="preserve"> =49179,- €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</si>
</sst>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4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44" fontId="2" fillId="0" borderId="10" xfId="0" applyNumberFormat="1" applyFont="1" applyBorder="1" applyAlignment="1" applyProtection="1">
      <alignment/>
      <protection locked="0"/>
    </xf>
    <xf numFmtId="44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44" fontId="2" fillId="0" borderId="14" xfId="0" applyNumberFormat="1" applyFont="1" applyBorder="1" applyAlignment="1" applyProtection="1">
      <alignment/>
      <protection locked="0"/>
    </xf>
    <xf numFmtId="44" fontId="2" fillId="0" borderId="16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4" fontId="0" fillId="0" borderId="14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44" fontId="0" fillId="0" borderId="10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44" fontId="3" fillId="0" borderId="19" xfId="0" applyNumberFormat="1" applyFont="1" applyBorder="1" applyAlignment="1" applyProtection="1">
      <alignment/>
      <protection locked="0"/>
    </xf>
    <xf numFmtId="44" fontId="2" fillId="0" borderId="2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4" fontId="2" fillId="0" borderId="21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4" fontId="0" fillId="0" borderId="21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3" fillId="0" borderId="0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2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0" xfId="0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13" xfId="0" applyBorder="1" applyAlignment="1">
      <alignment/>
    </xf>
    <xf numFmtId="0" fontId="2" fillId="0" borderId="0" xfId="0" applyNumberFormat="1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44" fontId="0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"/>
      <protection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8"/>
  <sheetViews>
    <sheetView tabSelected="1" zoomScale="80" zoomScaleNormal="80" zoomScalePageLayoutView="0" workbookViewId="0" topLeftCell="A1">
      <selection activeCell="A49" sqref="A49"/>
    </sheetView>
  </sheetViews>
  <sheetFormatPr defaultColWidth="9.00390625" defaultRowHeight="12.75"/>
  <cols>
    <col min="1" max="1" width="60.75390625" style="0" customWidth="1"/>
    <col min="2" max="2" width="10.25390625" style="0" customWidth="1"/>
    <col min="3" max="3" width="8.75390625" style="0" hidden="1" customWidth="1"/>
    <col min="4" max="4" width="1.875" style="0" customWidth="1"/>
    <col min="5" max="5" width="60.75390625" style="0" customWidth="1"/>
    <col min="6" max="6" width="9.75390625" style="0" customWidth="1"/>
    <col min="7" max="7" width="5.25390625" style="0" hidden="1" customWidth="1"/>
    <col min="8" max="8" width="3.875" style="0" customWidth="1"/>
    <col min="9" max="9" width="28.375" style="0" customWidth="1"/>
    <col min="10" max="10" width="9.25390625" style="0" customWidth="1"/>
    <col min="11" max="11" width="8.625" style="0" hidden="1" customWidth="1"/>
    <col min="12" max="12" width="1.75390625" style="1" customWidth="1"/>
    <col min="13" max="13" width="28.375" style="0" customWidth="1"/>
    <col min="14" max="14" width="12.25390625" style="0" customWidth="1"/>
    <col min="15" max="15" width="5.125" style="0" hidden="1" customWidth="1"/>
  </cols>
  <sheetData>
    <row r="2" spans="1:15" ht="15">
      <c r="A2" s="87" t="s">
        <v>77</v>
      </c>
      <c r="B2" s="87"/>
      <c r="C2" s="75"/>
      <c r="D2" s="76"/>
      <c r="E2" s="87" t="s">
        <v>29</v>
      </c>
      <c r="F2" s="87"/>
      <c r="G2" s="16" t="s">
        <v>13</v>
      </c>
      <c r="H2" s="17"/>
      <c r="O2" s="2" t="s">
        <v>13</v>
      </c>
    </row>
    <row r="3" spans="1:15" ht="15">
      <c r="A3" s="18" t="s">
        <v>0</v>
      </c>
      <c r="B3" s="19">
        <v>3355</v>
      </c>
      <c r="C3" s="19">
        <f>100*B3/F3</f>
        <v>61</v>
      </c>
      <c r="D3" s="20"/>
      <c r="E3" s="21" t="str">
        <f>A3</f>
        <v>Cirkevná daň</v>
      </c>
      <c r="F3" s="19">
        <v>5500</v>
      </c>
      <c r="G3" s="19">
        <f>100*F3/F24</f>
        <v>17.973856209150327</v>
      </c>
      <c r="H3" s="22"/>
      <c r="O3" s="4">
        <f>100*F27/F79</f>
        <v>8.694621191163103</v>
      </c>
    </row>
    <row r="4" spans="1:15" ht="15">
      <c r="A4" s="18" t="s">
        <v>30</v>
      </c>
      <c r="B4" s="19">
        <v>3747</v>
      </c>
      <c r="C4" s="39"/>
      <c r="D4" s="27"/>
      <c r="E4" s="21" t="str">
        <f>A4</f>
        <v>Ofery na slávu Božiu</v>
      </c>
      <c r="F4" s="19">
        <v>5000</v>
      </c>
      <c r="G4" s="19">
        <f>100*F5/F24</f>
        <v>26.143790849673202</v>
      </c>
      <c r="H4" s="22"/>
      <c r="O4" s="4">
        <f>100*F28/F79</f>
        <v>1.9760502707188872</v>
      </c>
    </row>
    <row r="5" spans="1:15" ht="15">
      <c r="A5" s="18" t="s">
        <v>31</v>
      </c>
      <c r="B5" s="19">
        <v>5808</v>
      </c>
      <c r="C5" s="19">
        <f>100*B5/F5</f>
        <v>72.6</v>
      </c>
      <c r="D5" s="20"/>
      <c r="E5" s="21" t="str">
        <f>A5</f>
        <v>Ofery z bohoslužieb</v>
      </c>
      <c r="F5" s="19">
        <v>8000</v>
      </c>
      <c r="G5" s="19"/>
      <c r="H5" s="22"/>
      <c r="O5" s="4"/>
    </row>
    <row r="6" spans="1:15" ht="15">
      <c r="A6" s="18" t="s">
        <v>32</v>
      </c>
      <c r="B6" s="19">
        <v>5366</v>
      </c>
      <c r="C6" s="19">
        <f>100*B6/F6</f>
        <v>59.62222222222222</v>
      </c>
      <c r="D6" s="20"/>
      <c r="E6" s="21" t="str">
        <f>A6</f>
        <v>Ofery na Reform.cirkevnozbor.centrum</v>
      </c>
      <c r="F6" s="19">
        <v>9000</v>
      </c>
      <c r="G6" s="19" t="e">
        <f>100*#REF!/F24</f>
        <v>#REF!</v>
      </c>
      <c r="H6" s="22"/>
      <c r="O6" s="4">
        <f>100*F30/F79</f>
        <v>1.9760502707188872</v>
      </c>
    </row>
    <row r="7" spans="1:15" ht="15">
      <c r="A7" s="25" t="s">
        <v>33</v>
      </c>
      <c r="B7" s="62">
        <f>SUM(B9:B20)</f>
        <v>1456.97</v>
      </c>
      <c r="C7" s="26">
        <f>100*B7/F7</f>
        <v>72.8485</v>
      </c>
      <c r="D7" s="27"/>
      <c r="E7" s="28" t="str">
        <f>A7</f>
        <v>Iné účelové príjmy a ofery</v>
      </c>
      <c r="F7" s="26">
        <v>2000</v>
      </c>
      <c r="G7" s="26">
        <f>100*F7/F24</f>
        <v>6.5359477124183005</v>
      </c>
      <c r="H7" s="22"/>
      <c r="O7" s="4">
        <f>100*F31/F79</f>
        <v>6.718570920444216</v>
      </c>
    </row>
    <row r="8" spans="1:15" ht="15">
      <c r="A8" s="29" t="s">
        <v>38</v>
      </c>
      <c r="B8" s="30"/>
      <c r="C8" s="30"/>
      <c r="D8" s="31"/>
      <c r="E8" s="31"/>
      <c r="F8" s="32"/>
      <c r="G8" s="30"/>
      <c r="H8" s="22"/>
      <c r="O8" s="5">
        <f>100*F32/F79</f>
        <v>7.904201082875549</v>
      </c>
    </row>
    <row r="9" spans="1:15" ht="15">
      <c r="A9" s="29" t="s">
        <v>14</v>
      </c>
      <c r="B9" s="30">
        <v>20</v>
      </c>
      <c r="C9" s="30"/>
      <c r="D9" s="31"/>
      <c r="E9" s="31"/>
      <c r="F9" s="32"/>
      <c r="G9" s="30"/>
      <c r="H9" s="22"/>
      <c r="O9" s="7"/>
    </row>
    <row r="10" spans="1:15" ht="15">
      <c r="A10" s="29" t="s">
        <v>15</v>
      </c>
      <c r="B10" s="30">
        <v>110</v>
      </c>
      <c r="C10" s="30"/>
      <c r="D10" s="31"/>
      <c r="E10" s="31"/>
      <c r="F10" s="32"/>
      <c r="G10" s="30"/>
      <c r="H10" s="22"/>
      <c r="O10" s="7"/>
    </row>
    <row r="11" spans="1:15" ht="15">
      <c r="A11" s="29" t="s">
        <v>47</v>
      </c>
      <c r="B11" s="30">
        <v>108</v>
      </c>
      <c r="C11" s="30"/>
      <c r="D11" s="31"/>
      <c r="E11" s="31"/>
      <c r="F11" s="32"/>
      <c r="G11" s="30"/>
      <c r="H11" s="22"/>
      <c r="O11" s="7"/>
    </row>
    <row r="12" spans="1:15" ht="15">
      <c r="A12" s="29" t="s">
        <v>46</v>
      </c>
      <c r="B12" s="30">
        <v>22.47</v>
      </c>
      <c r="C12" s="30"/>
      <c r="D12" s="31"/>
      <c r="E12" s="31"/>
      <c r="F12" s="32"/>
      <c r="G12" s="30"/>
      <c r="H12" s="22"/>
      <c r="O12" s="7"/>
    </row>
    <row r="13" spans="1:15" ht="15">
      <c r="A13" s="29" t="s">
        <v>59</v>
      </c>
      <c r="B13" s="30">
        <v>20</v>
      </c>
      <c r="C13" s="30"/>
      <c r="D13" s="31"/>
      <c r="E13" s="31"/>
      <c r="F13" s="32"/>
      <c r="G13" s="30"/>
      <c r="H13" s="22"/>
      <c r="O13" s="7"/>
    </row>
    <row r="14" spans="1:15" ht="15">
      <c r="A14" s="29" t="s">
        <v>63</v>
      </c>
      <c r="B14" s="30">
        <v>368</v>
      </c>
      <c r="C14" s="30"/>
      <c r="D14" s="31"/>
      <c r="E14" s="31"/>
      <c r="F14" s="32"/>
      <c r="G14" s="30"/>
      <c r="H14" s="22"/>
      <c r="O14" s="7"/>
    </row>
    <row r="15" spans="1:15" ht="15">
      <c r="A15" s="29" t="s">
        <v>60</v>
      </c>
      <c r="B15" s="30">
        <v>126.8</v>
      </c>
      <c r="C15" s="36"/>
      <c r="D15" s="31"/>
      <c r="E15" s="31"/>
      <c r="F15" s="32"/>
      <c r="G15" s="30"/>
      <c r="H15" s="22"/>
      <c r="O15" s="7"/>
    </row>
    <row r="16" spans="1:15" ht="15">
      <c r="A16" s="29" t="s">
        <v>61</v>
      </c>
      <c r="B16" s="30">
        <v>58.7</v>
      </c>
      <c r="C16" s="36"/>
      <c r="D16" s="31"/>
      <c r="E16" s="31"/>
      <c r="F16" s="32"/>
      <c r="G16" s="30"/>
      <c r="H16" s="22"/>
      <c r="O16" s="7"/>
    </row>
    <row r="17" spans="1:15" ht="15">
      <c r="A17" s="29" t="s">
        <v>62</v>
      </c>
      <c r="B17" s="30">
        <v>100</v>
      </c>
      <c r="C17" s="36"/>
      <c r="D17" s="31"/>
      <c r="E17" s="31"/>
      <c r="F17" s="32"/>
      <c r="G17" s="30"/>
      <c r="H17" s="22"/>
      <c r="O17" s="7"/>
    </row>
    <row r="18" spans="1:15" ht="15">
      <c r="A18" s="29" t="s">
        <v>78</v>
      </c>
      <c r="B18" s="30">
        <v>125</v>
      </c>
      <c r="C18" s="36"/>
      <c r="D18" s="31"/>
      <c r="E18" s="31"/>
      <c r="F18" s="32"/>
      <c r="G18" s="30"/>
      <c r="H18" s="22"/>
      <c r="O18" s="7"/>
    </row>
    <row r="19" spans="1:15" ht="15">
      <c r="A19" s="29" t="s">
        <v>79</v>
      </c>
      <c r="B19" s="30">
        <v>221</v>
      </c>
      <c r="C19" s="36"/>
      <c r="D19" s="31"/>
      <c r="E19" s="31"/>
      <c r="F19" s="32"/>
      <c r="G19" s="30"/>
      <c r="H19" s="22"/>
      <c r="O19" s="7"/>
    </row>
    <row r="20" spans="1:15" ht="15">
      <c r="A20" s="29" t="s">
        <v>80</v>
      </c>
      <c r="B20" s="30">
        <v>177</v>
      </c>
      <c r="C20" s="36"/>
      <c r="D20" s="31"/>
      <c r="E20" s="31"/>
      <c r="F20" s="32"/>
      <c r="G20" s="30"/>
      <c r="H20" s="22"/>
      <c r="O20" s="7"/>
    </row>
    <row r="21" spans="1:15" ht="15">
      <c r="A21" s="18" t="s">
        <v>55</v>
      </c>
      <c r="B21" s="19">
        <v>2601</v>
      </c>
      <c r="C21" s="19">
        <f>100*B21/F21</f>
        <v>2601</v>
      </c>
      <c r="D21" s="20"/>
      <c r="E21" s="21" t="str">
        <f>A21</f>
        <v>Úroky z TÚ RCC </v>
      </c>
      <c r="F21" s="19">
        <v>100</v>
      </c>
      <c r="G21" s="40"/>
      <c r="H21" s="22"/>
      <c r="O21" s="74"/>
    </row>
    <row r="22" spans="1:15" ht="15">
      <c r="A22" s="18" t="s">
        <v>3</v>
      </c>
      <c r="B22" s="19">
        <v>1335</v>
      </c>
      <c r="C22" s="19">
        <f>100*B22/F22</f>
        <v>133.5</v>
      </c>
      <c r="D22" s="27"/>
      <c r="E22" s="21" t="str">
        <f>A22</f>
        <v>Predaj literatúry</v>
      </c>
      <c r="F22" s="19">
        <v>1000</v>
      </c>
      <c r="G22" s="40"/>
      <c r="H22" s="22"/>
      <c r="O22" s="7"/>
    </row>
    <row r="23" spans="7:15" ht="15.75" thickBot="1">
      <c r="G23" s="40"/>
      <c r="H23" s="22"/>
      <c r="O23" s="7"/>
    </row>
    <row r="24" spans="1:15" ht="16.5" thickBot="1">
      <c r="A24" s="49" t="s">
        <v>1</v>
      </c>
      <c r="B24" s="63">
        <f>SUM(B3:B7)+SUM(B21:B22)</f>
        <v>23668.97</v>
      </c>
      <c r="C24" s="50">
        <f>100*B24/F24</f>
        <v>77.3495751633987</v>
      </c>
      <c r="D24" s="51"/>
      <c r="E24" s="52" t="s">
        <v>10</v>
      </c>
      <c r="F24" s="63">
        <f>SUM(F3:F7)+SUM(F21:F22)</f>
        <v>30600</v>
      </c>
      <c r="G24" s="40"/>
      <c r="H24" s="22"/>
      <c r="O24" s="7"/>
    </row>
    <row r="25" spans="1:15" ht="15">
      <c r="A25" s="15"/>
      <c r="B25" s="15"/>
      <c r="C25" s="15"/>
      <c r="D25" s="15"/>
      <c r="E25" s="15"/>
      <c r="F25" s="15"/>
      <c r="G25" s="19">
        <f>100*F21/F24</f>
        <v>0.32679738562091504</v>
      </c>
      <c r="H25" s="22"/>
      <c r="O25" s="7"/>
    </row>
    <row r="26" spans="1:15" ht="15">
      <c r="A26" s="87" t="s">
        <v>81</v>
      </c>
      <c r="B26" s="87"/>
      <c r="C26" s="75"/>
      <c r="D26" s="76"/>
      <c r="E26" s="87" t="s">
        <v>29</v>
      </c>
      <c r="F26" s="87"/>
      <c r="G26" s="15"/>
      <c r="H26" s="22"/>
      <c r="O26" s="3"/>
    </row>
    <row r="27" spans="1:15" ht="15">
      <c r="A27" s="18" t="s">
        <v>19</v>
      </c>
      <c r="B27" s="19">
        <v>1295</v>
      </c>
      <c r="C27" s="19">
        <f>B27/F27*100</f>
        <v>58.86363636363636</v>
      </c>
      <c r="D27" s="55"/>
      <c r="E27" s="23" t="str">
        <f>A27</f>
        <v>Za užívanie kostola</v>
      </c>
      <c r="F27" s="81">
        <v>2200</v>
      </c>
      <c r="G27" s="15"/>
      <c r="H27" s="22"/>
      <c r="O27" s="3"/>
    </row>
    <row r="28" spans="1:15" ht="15">
      <c r="A28" s="18" t="s">
        <v>25</v>
      </c>
      <c r="B28" s="19">
        <v>452</v>
      </c>
      <c r="C28" s="19">
        <f>B28/F28*100</f>
        <v>90.4</v>
      </c>
      <c r="D28" s="55"/>
      <c r="E28" s="23" t="s">
        <v>34</v>
      </c>
      <c r="F28" s="81">
        <v>500</v>
      </c>
      <c r="G28" s="15"/>
      <c r="H28" s="22"/>
      <c r="O28" s="3"/>
    </row>
    <row r="29" spans="1:15" ht="15">
      <c r="A29" s="18" t="s">
        <v>35</v>
      </c>
      <c r="B29" s="19">
        <v>623</v>
      </c>
      <c r="C29" s="19"/>
      <c r="D29" s="55"/>
      <c r="E29" s="23" t="str">
        <f>A29</f>
        <v>Spotreba energie na FÚ (plyn, elektr.)</v>
      </c>
      <c r="F29" s="81">
        <v>900</v>
      </c>
      <c r="G29" s="15"/>
      <c r="H29" s="22"/>
      <c r="O29" s="3"/>
    </row>
    <row r="30" spans="1:15" ht="15">
      <c r="A30" s="18" t="s">
        <v>36</v>
      </c>
      <c r="B30" s="19">
        <v>449</v>
      </c>
      <c r="C30" s="19">
        <f>B30/F30*100</f>
        <v>89.8</v>
      </c>
      <c r="D30" s="55"/>
      <c r="E30" s="23" t="str">
        <f>A30</f>
        <v>Telefón na FÚ</v>
      </c>
      <c r="F30" s="81">
        <v>500</v>
      </c>
      <c r="G30" s="48"/>
      <c r="H30" s="22"/>
      <c r="O30" s="8"/>
    </row>
    <row r="31" spans="1:15" ht="15">
      <c r="A31" s="24" t="s">
        <v>37</v>
      </c>
      <c r="B31" s="19">
        <v>430</v>
      </c>
      <c r="C31" s="19">
        <f>B31/F31*100</f>
        <v>25.294117647058822</v>
      </c>
      <c r="D31" s="55"/>
      <c r="E31" s="23" t="str">
        <f>A31</f>
        <v>Všeobecný fond+senioratné poplatky</v>
      </c>
      <c r="F31" s="81">
        <v>1700</v>
      </c>
      <c r="G31" s="48"/>
      <c r="H31" s="22"/>
      <c r="O31" s="5">
        <f>100*F55/F79</f>
        <v>15.57127613326483</v>
      </c>
    </row>
    <row r="32" spans="1:15" ht="15">
      <c r="A32" s="47" t="s">
        <v>4</v>
      </c>
      <c r="B32" s="84">
        <f>SUM(B34:B48)</f>
        <v>2828.36</v>
      </c>
      <c r="C32" s="84">
        <f>100*B32/F32</f>
        <v>141.418</v>
      </c>
      <c r="D32" s="55"/>
      <c r="E32" s="77" t="s">
        <v>4</v>
      </c>
      <c r="F32" s="78">
        <v>2000</v>
      </c>
      <c r="G32" s="48"/>
      <c r="H32" s="22"/>
      <c r="O32" s="6"/>
    </row>
    <row r="33" spans="1:15" ht="15">
      <c r="A33" s="34" t="s">
        <v>38</v>
      </c>
      <c r="B33" s="36"/>
      <c r="C33" s="36"/>
      <c r="D33" s="56"/>
      <c r="E33" s="34"/>
      <c r="F33" s="36"/>
      <c r="G33" s="48"/>
      <c r="H33" s="22"/>
      <c r="O33" s="9"/>
    </row>
    <row r="34" spans="1:15" ht="15">
      <c r="A34" s="34" t="s">
        <v>48</v>
      </c>
      <c r="B34" s="36">
        <v>108</v>
      </c>
      <c r="C34" s="36"/>
      <c r="D34" s="58"/>
      <c r="E34" s="34"/>
      <c r="F34" s="36"/>
      <c r="G34" s="48"/>
      <c r="H34" s="22"/>
      <c r="O34" s="9"/>
    </row>
    <row r="35" spans="1:15" ht="15">
      <c r="A35" s="34" t="s">
        <v>76</v>
      </c>
      <c r="B35" s="36">
        <v>261</v>
      </c>
      <c r="C35" s="36"/>
      <c r="D35" s="58"/>
      <c r="E35" s="34"/>
      <c r="F35" s="36"/>
      <c r="G35" s="48"/>
      <c r="H35" s="22"/>
      <c r="O35" s="9"/>
    </row>
    <row r="36" spans="1:15" ht="15">
      <c r="A36" s="34" t="s">
        <v>50</v>
      </c>
      <c r="B36" s="36">
        <v>40.72</v>
      </c>
      <c r="C36" s="36"/>
      <c r="D36" s="58"/>
      <c r="E36" s="34"/>
      <c r="F36" s="36"/>
      <c r="G36" s="48"/>
      <c r="H36" s="22"/>
      <c r="O36" s="9"/>
    </row>
    <row r="37" spans="1:15" ht="15">
      <c r="A37" s="34" t="s">
        <v>49</v>
      </c>
      <c r="B37" s="36">
        <v>159.69</v>
      </c>
      <c r="C37" s="36"/>
      <c r="D37" s="58"/>
      <c r="E37" s="34"/>
      <c r="F37" s="36"/>
      <c r="G37" s="48"/>
      <c r="H37" s="22"/>
      <c r="O37" s="4" t="e">
        <f>100*#REF!/F79</f>
        <v>#REF!</v>
      </c>
    </row>
    <row r="38" spans="1:15" ht="15">
      <c r="A38" s="3" t="s">
        <v>75</v>
      </c>
      <c r="B38" s="82">
        <v>340</v>
      </c>
      <c r="C38" s="36"/>
      <c r="D38" s="58"/>
      <c r="E38" s="3"/>
      <c r="F38" s="82"/>
      <c r="G38" s="48"/>
      <c r="H38" s="22"/>
      <c r="O38" s="12">
        <f>100*F60/F79</f>
        <v>18.033434770580563</v>
      </c>
    </row>
    <row r="39" spans="1:15" ht="15">
      <c r="A39" s="29" t="s">
        <v>64</v>
      </c>
      <c r="B39" s="36">
        <v>46.98</v>
      </c>
      <c r="C39" s="36"/>
      <c r="D39" s="58"/>
      <c r="E39" s="77"/>
      <c r="F39" s="78"/>
      <c r="G39" s="48"/>
      <c r="H39" s="22"/>
      <c r="O39" s="13"/>
    </row>
    <row r="40" spans="1:15" ht="12.75">
      <c r="A40" s="29" t="s">
        <v>66</v>
      </c>
      <c r="B40" s="36">
        <v>50</v>
      </c>
      <c r="C40" s="36"/>
      <c r="D40" s="58"/>
      <c r="E40" s="34"/>
      <c r="F40" s="36"/>
      <c r="G40" s="57"/>
      <c r="H40" s="15"/>
      <c r="O40" s="10"/>
    </row>
    <row r="41" spans="1:15" ht="12.75">
      <c r="A41" s="29" t="s">
        <v>67</v>
      </c>
      <c r="B41" s="36">
        <v>100</v>
      </c>
      <c r="C41" s="36"/>
      <c r="D41" s="58"/>
      <c r="E41" s="34"/>
      <c r="F41" s="36"/>
      <c r="G41" s="57"/>
      <c r="H41" s="15"/>
      <c r="O41" s="10"/>
    </row>
    <row r="42" spans="1:15" ht="12.75">
      <c r="A42" s="29" t="s">
        <v>68</v>
      </c>
      <c r="B42" s="36">
        <v>368</v>
      </c>
      <c r="C42" s="36"/>
      <c r="D42" s="58"/>
      <c r="E42" s="34"/>
      <c r="F42" s="36"/>
      <c r="G42" s="57"/>
      <c r="H42" s="15"/>
      <c r="O42" s="10"/>
    </row>
    <row r="43" spans="1:15" ht="12.75">
      <c r="A43" s="29" t="s">
        <v>70</v>
      </c>
      <c r="B43" s="36">
        <v>22.47</v>
      </c>
      <c r="C43" s="36"/>
      <c r="D43" s="58"/>
      <c r="E43" s="34"/>
      <c r="F43" s="36"/>
      <c r="G43" s="57"/>
      <c r="H43" s="15"/>
      <c r="O43" s="10"/>
    </row>
    <row r="44" spans="1:15" ht="12.75">
      <c r="A44" s="29" t="s">
        <v>84</v>
      </c>
      <c r="B44" s="36">
        <v>221</v>
      </c>
      <c r="C44" s="36"/>
      <c r="D44" s="58"/>
      <c r="E44" s="34"/>
      <c r="F44" s="36"/>
      <c r="G44" s="57"/>
      <c r="H44" s="15"/>
      <c r="O44" s="10"/>
    </row>
    <row r="45" spans="1:15" ht="12.75">
      <c r="A45" s="29" t="s">
        <v>71</v>
      </c>
      <c r="B45" s="36">
        <v>58.7</v>
      </c>
      <c r="C45" s="36"/>
      <c r="D45" s="58"/>
      <c r="E45" s="34"/>
      <c r="F45" s="36"/>
      <c r="G45" s="57"/>
      <c r="H45" s="15"/>
      <c r="O45" s="10"/>
    </row>
    <row r="46" spans="1:15" ht="12.75">
      <c r="A46" s="29" t="s">
        <v>72</v>
      </c>
      <c r="B46" s="36">
        <v>100</v>
      </c>
      <c r="C46" s="36"/>
      <c r="D46" s="58"/>
      <c r="E46" s="34"/>
      <c r="F46" s="36"/>
      <c r="G46" s="57"/>
      <c r="H46" s="15"/>
      <c r="O46" s="10"/>
    </row>
    <row r="47" spans="1:15" ht="15">
      <c r="A47" s="29" t="s">
        <v>69</v>
      </c>
      <c r="B47" s="36">
        <v>126.8</v>
      </c>
      <c r="C47" s="36"/>
      <c r="D47" s="58"/>
      <c r="E47" s="34"/>
      <c r="F47" s="78"/>
      <c r="G47" s="57"/>
      <c r="H47" s="15"/>
      <c r="O47" s="10"/>
    </row>
    <row r="48" spans="1:15" ht="15" customHeight="1">
      <c r="A48" s="44" t="s">
        <v>83</v>
      </c>
      <c r="B48" s="83">
        <v>825</v>
      </c>
      <c r="C48" s="83"/>
      <c r="D48" s="80"/>
      <c r="E48" s="45"/>
      <c r="F48" s="39"/>
      <c r="G48" s="57"/>
      <c r="H48" s="15"/>
      <c r="O48" s="10"/>
    </row>
    <row r="49" spans="1:15" s="70" customFormat="1" ht="15" customHeight="1">
      <c r="A49" s="77" t="s">
        <v>5</v>
      </c>
      <c r="B49" s="32">
        <v>4178</v>
      </c>
      <c r="C49" s="30"/>
      <c r="D49" s="35"/>
      <c r="E49" s="77" t="s">
        <v>5</v>
      </c>
      <c r="F49" s="32">
        <v>5000</v>
      </c>
      <c r="O49" s="71"/>
    </row>
    <row r="50" spans="1:15" ht="12.75">
      <c r="A50" s="34" t="s">
        <v>38</v>
      </c>
      <c r="B50" s="30"/>
      <c r="C50" s="30"/>
      <c r="D50" s="35"/>
      <c r="E50" s="34" t="s">
        <v>38</v>
      </c>
      <c r="F50" s="30"/>
      <c r="G50" s="57"/>
      <c r="H50" s="15"/>
      <c r="K50" s="15"/>
      <c r="L50" s="53"/>
      <c r="O50" s="10"/>
    </row>
    <row r="51" spans="1:6" ht="12.75">
      <c r="A51" s="34" t="s">
        <v>39</v>
      </c>
      <c r="B51" s="30">
        <v>2381</v>
      </c>
      <c r="C51" s="30"/>
      <c r="D51" s="35"/>
      <c r="E51" s="34" t="s">
        <v>39</v>
      </c>
      <c r="F51" s="30">
        <v>1800</v>
      </c>
    </row>
    <row r="52" spans="1:15" ht="12.75" customHeight="1">
      <c r="A52" s="34" t="s">
        <v>82</v>
      </c>
      <c r="B52" s="30">
        <v>1797</v>
      </c>
      <c r="C52" s="26">
        <f>100*B52/F52</f>
        <v>299.5</v>
      </c>
      <c r="D52" s="20"/>
      <c r="E52" s="34" t="s">
        <v>40</v>
      </c>
      <c r="F52" s="30">
        <v>600</v>
      </c>
      <c r="G52" s="14"/>
      <c r="H52" s="14"/>
      <c r="I52" s="14"/>
      <c r="J52" s="14"/>
      <c r="K52" s="14"/>
      <c r="L52" s="14"/>
      <c r="M52" s="14"/>
      <c r="N52" s="15"/>
      <c r="O52" s="10"/>
    </row>
    <row r="53" spans="1:15" ht="12.75">
      <c r="A53" s="34" t="s">
        <v>41</v>
      </c>
      <c r="B53" s="30">
        <v>0</v>
      </c>
      <c r="C53" s="37"/>
      <c r="D53" s="29"/>
      <c r="E53" s="34" t="s">
        <v>41</v>
      </c>
      <c r="F53" s="30">
        <v>2600</v>
      </c>
      <c r="G53" s="14"/>
      <c r="H53" s="14"/>
      <c r="I53" s="14"/>
      <c r="J53" s="14"/>
      <c r="K53" s="14"/>
      <c r="L53" s="14"/>
      <c r="M53" s="14"/>
      <c r="N53" s="15"/>
      <c r="O53" s="10"/>
    </row>
    <row r="54" spans="1:15" ht="15">
      <c r="A54" s="72"/>
      <c r="B54" s="72"/>
      <c r="D54" s="1"/>
      <c r="E54" s="72"/>
      <c r="F54" s="72"/>
      <c r="G54" s="66"/>
      <c r="H54" s="66"/>
      <c r="I54" s="66"/>
      <c r="J54" s="66"/>
      <c r="K54" s="15"/>
      <c r="L54" s="53"/>
      <c r="M54" s="15"/>
      <c r="N54" s="15"/>
      <c r="O54" s="11"/>
    </row>
    <row r="55" spans="1:15" s="14" customFormat="1" ht="13.5" customHeight="1" thickBot="1">
      <c r="A55" s="47" t="s">
        <v>42</v>
      </c>
      <c r="B55" s="26">
        <f>SUM(B57:B58)</f>
        <v>3017</v>
      </c>
      <c r="C55" s="26">
        <f>100*B55/F55</f>
        <v>76.57360406091371</v>
      </c>
      <c r="D55" s="20"/>
      <c r="E55" s="47" t="s">
        <v>42</v>
      </c>
      <c r="F55" s="26">
        <v>3940</v>
      </c>
      <c r="G55" s="66"/>
      <c r="H55" s="66"/>
      <c r="I55" s="66"/>
      <c r="J55" s="66"/>
      <c r="K55" s="66"/>
      <c r="L55" s="67"/>
      <c r="M55" s="66"/>
      <c r="N55" s="66"/>
      <c r="O55" s="68"/>
    </row>
    <row r="56" spans="1:15" s="14" customFormat="1" ht="15.75" thickBot="1">
      <c r="A56" s="34" t="s">
        <v>38</v>
      </c>
      <c r="B56" s="30"/>
      <c r="C56" s="48"/>
      <c r="D56" s="20"/>
      <c r="E56" s="34" t="s">
        <v>38</v>
      </c>
      <c r="F56" s="30"/>
      <c r="G56" s="66"/>
      <c r="H56" s="66"/>
      <c r="I56" s="66"/>
      <c r="J56" s="66"/>
      <c r="K56" s="66"/>
      <c r="L56" s="67"/>
      <c r="M56" s="66"/>
      <c r="N56" s="66"/>
      <c r="O56" s="69">
        <f>100*F79/F79</f>
        <v>100</v>
      </c>
    </row>
    <row r="57" spans="1:10" ht="15">
      <c r="A57" s="34" t="s">
        <v>43</v>
      </c>
      <c r="B57" s="30">
        <v>1562</v>
      </c>
      <c r="C57" s="48"/>
      <c r="D57" s="20"/>
      <c r="E57" s="34" t="s">
        <v>43</v>
      </c>
      <c r="F57" s="30">
        <v>2000</v>
      </c>
      <c r="G57" s="14"/>
      <c r="H57" s="14"/>
      <c r="I57" s="14"/>
      <c r="J57" s="14"/>
    </row>
    <row r="58" spans="1:6" ht="14.25" customHeight="1">
      <c r="A58" s="34" t="s">
        <v>51</v>
      </c>
      <c r="B58" s="30">
        <v>1455</v>
      </c>
      <c r="C58" s="19">
        <f>B58/F58*100</f>
        <v>75</v>
      </c>
      <c r="D58" s="20"/>
      <c r="E58" s="34" t="s">
        <v>44</v>
      </c>
      <c r="F58" s="30">
        <v>1940</v>
      </c>
    </row>
    <row r="59" spans="1:6" ht="15">
      <c r="A59" s="72"/>
      <c r="B59" s="72"/>
      <c r="C59" s="19" t="e">
        <f>#REF!/#REF!*100</f>
        <v>#REF!</v>
      </c>
      <c r="D59" s="20"/>
      <c r="E59" s="72"/>
      <c r="F59" s="72"/>
    </row>
    <row r="60" spans="1:6" ht="13.5" customHeight="1">
      <c r="A60" s="18" t="s">
        <v>45</v>
      </c>
      <c r="B60" s="19">
        <v>3508</v>
      </c>
      <c r="C60" s="26">
        <f>100*B59/F60</f>
        <v>0</v>
      </c>
      <c r="D60" s="55"/>
      <c r="E60" s="18" t="s">
        <v>45</v>
      </c>
      <c r="F60" s="19">
        <v>4563</v>
      </c>
    </row>
    <row r="61" spans="1:6" ht="12.75" customHeight="1">
      <c r="A61" s="34"/>
      <c r="B61" s="38"/>
      <c r="C61" s="48"/>
      <c r="D61" s="56"/>
      <c r="E61" s="34"/>
      <c r="F61" s="38"/>
    </row>
    <row r="62" spans="1:6" ht="15">
      <c r="A62" s="47" t="s">
        <v>6</v>
      </c>
      <c r="B62" s="79">
        <f>SUM(B64:B77)</f>
        <v>2652</v>
      </c>
      <c r="C62" s="57"/>
      <c r="D62" s="58"/>
      <c r="E62" s="47" t="s">
        <v>6</v>
      </c>
      <c r="F62" s="79">
        <v>4000</v>
      </c>
    </row>
    <row r="63" spans="1:6" ht="12.75">
      <c r="A63" s="33" t="s">
        <v>38</v>
      </c>
      <c r="B63" s="30"/>
      <c r="C63" s="57"/>
      <c r="D63" s="58"/>
      <c r="E63" s="34"/>
      <c r="F63" s="38"/>
    </row>
    <row r="64" spans="1:6" ht="12.75">
      <c r="A64" s="33" t="s">
        <v>73</v>
      </c>
      <c r="B64" s="30">
        <v>86</v>
      </c>
      <c r="C64" s="57"/>
      <c r="D64" s="58"/>
      <c r="E64" s="34"/>
      <c r="F64" s="38"/>
    </row>
    <row r="65" spans="1:6" ht="12.75">
      <c r="A65" s="29" t="s">
        <v>54</v>
      </c>
      <c r="B65" s="30">
        <v>51</v>
      </c>
      <c r="C65" s="57"/>
      <c r="D65" s="58"/>
      <c r="E65" s="34"/>
      <c r="F65" s="38"/>
    </row>
    <row r="66" spans="1:6" ht="12.75" customHeight="1">
      <c r="A66" s="29" t="s">
        <v>26</v>
      </c>
      <c r="B66" s="30">
        <v>30</v>
      </c>
      <c r="C66" s="57"/>
      <c r="D66" s="58"/>
      <c r="E66" s="34"/>
      <c r="F66" s="38"/>
    </row>
    <row r="67" spans="1:6" ht="12.75" customHeight="1">
      <c r="A67" s="29" t="s">
        <v>21</v>
      </c>
      <c r="B67" s="30">
        <v>261</v>
      </c>
      <c r="C67" s="57"/>
      <c r="D67" s="58"/>
      <c r="E67" s="34"/>
      <c r="F67" s="38"/>
    </row>
    <row r="68" spans="1:6" ht="12.75" customHeight="1">
      <c r="A68" s="29" t="s">
        <v>27</v>
      </c>
      <c r="B68" s="30">
        <v>679</v>
      </c>
      <c r="C68" s="57"/>
      <c r="D68" s="58"/>
      <c r="E68" s="34"/>
      <c r="F68" s="38"/>
    </row>
    <row r="69" spans="1:6" ht="12.75">
      <c r="A69" s="29" t="s">
        <v>22</v>
      </c>
      <c r="B69" s="30">
        <v>104</v>
      </c>
      <c r="C69" s="57"/>
      <c r="D69" s="58"/>
      <c r="E69" s="34"/>
      <c r="F69" s="38"/>
    </row>
    <row r="70" spans="1:6" ht="12.75">
      <c r="A70" s="29" t="s">
        <v>23</v>
      </c>
      <c r="B70" s="30">
        <v>140</v>
      </c>
      <c r="C70" s="57"/>
      <c r="D70" s="58"/>
      <c r="E70" s="34"/>
      <c r="F70" s="38"/>
    </row>
    <row r="71" spans="1:6" ht="12.75">
      <c r="A71" s="29" t="s">
        <v>56</v>
      </c>
      <c r="B71" s="30">
        <v>494</v>
      </c>
      <c r="C71" s="57"/>
      <c r="D71" s="58"/>
      <c r="E71" s="34"/>
      <c r="F71" s="38"/>
    </row>
    <row r="72" spans="1:6" ht="12.75">
      <c r="A72" s="29" t="s">
        <v>52</v>
      </c>
      <c r="B72" s="30">
        <v>25</v>
      </c>
      <c r="C72" s="57"/>
      <c r="D72" s="58"/>
      <c r="E72" s="34"/>
      <c r="F72" s="38"/>
    </row>
    <row r="73" spans="1:6" ht="12.75">
      <c r="A73" s="29" t="s">
        <v>20</v>
      </c>
      <c r="B73" s="65">
        <v>258</v>
      </c>
      <c r="C73" s="57"/>
      <c r="D73" s="58"/>
      <c r="E73" s="3"/>
      <c r="F73" s="3"/>
    </row>
    <row r="74" spans="1:6" ht="12.75">
      <c r="A74" s="29" t="s">
        <v>18</v>
      </c>
      <c r="B74" s="3">
        <v>160</v>
      </c>
      <c r="D74" s="1"/>
      <c r="E74" s="3"/>
      <c r="F74" s="3"/>
    </row>
    <row r="75" spans="1:6" ht="12.75">
      <c r="A75" s="29" t="s">
        <v>53</v>
      </c>
      <c r="B75" s="3">
        <v>168</v>
      </c>
      <c r="D75" s="1"/>
      <c r="E75" s="3"/>
      <c r="F75" s="3"/>
    </row>
    <row r="76" spans="1:6" ht="12.75">
      <c r="A76" s="29" t="s">
        <v>74</v>
      </c>
      <c r="B76" s="3">
        <v>10</v>
      </c>
      <c r="D76" s="1"/>
      <c r="E76" s="3"/>
      <c r="F76" s="3"/>
    </row>
    <row r="77" spans="1:6" ht="12.75">
      <c r="A77" s="59" t="s">
        <v>65</v>
      </c>
      <c r="B77" s="72">
        <v>186</v>
      </c>
      <c r="C77" s="1"/>
      <c r="D77" s="1"/>
      <c r="E77" s="72"/>
      <c r="F77" s="72"/>
    </row>
    <row r="78" spans="1:6" ht="15.75" thickBot="1">
      <c r="A78" s="60"/>
      <c r="B78" s="43"/>
      <c r="C78" s="1"/>
      <c r="D78" s="1"/>
      <c r="E78" s="73"/>
      <c r="F78" s="43"/>
    </row>
    <row r="79" spans="1:6" ht="16.5" thickBot="1">
      <c r="A79" s="49" t="s">
        <v>1</v>
      </c>
      <c r="B79" s="63">
        <f>SUM(B27:B32)+B49+B55+B60+B62</f>
        <v>19432.36</v>
      </c>
      <c r="C79" s="42"/>
      <c r="D79" s="61"/>
      <c r="E79" s="49" t="s">
        <v>1</v>
      </c>
      <c r="F79" s="63">
        <f>SUM(F27:F32)+F49+F55+F60+F62</f>
        <v>25303</v>
      </c>
    </row>
    <row r="80" ht="13.5" thickBot="1">
      <c r="D80" s="1"/>
    </row>
    <row r="81" spans="1:6" ht="16.5" thickBot="1">
      <c r="A81" s="49" t="s">
        <v>12</v>
      </c>
      <c r="B81" s="63">
        <f>B24-B79</f>
        <v>4236.610000000001</v>
      </c>
      <c r="C81" s="15"/>
      <c r="D81" s="53"/>
      <c r="E81" s="49" t="s">
        <v>12</v>
      </c>
      <c r="F81" s="63">
        <f>F24-F79</f>
        <v>5297</v>
      </c>
    </row>
    <row r="83" spans="1:2" ht="15.75">
      <c r="A83" s="54" t="s">
        <v>17</v>
      </c>
      <c r="B83" s="15"/>
    </row>
    <row r="84" spans="1:2" ht="12.75">
      <c r="A84" s="15" t="s">
        <v>86</v>
      </c>
      <c r="B84" s="15"/>
    </row>
    <row r="85" spans="1:2" ht="15">
      <c r="A85" s="25" t="s">
        <v>10</v>
      </c>
      <c r="B85" s="62">
        <v>46640</v>
      </c>
    </row>
    <row r="86" spans="1:2" ht="12.75">
      <c r="A86" s="37" t="s">
        <v>2</v>
      </c>
      <c r="B86" s="38"/>
    </row>
    <row r="87" spans="1:2" ht="12.75">
      <c r="A87" s="37" t="s">
        <v>11</v>
      </c>
      <c r="B87" s="38">
        <v>228</v>
      </c>
    </row>
    <row r="88" spans="1:2" ht="12.75">
      <c r="A88" s="37" t="s">
        <v>16</v>
      </c>
      <c r="B88" s="38">
        <v>46412</v>
      </c>
    </row>
    <row r="89" spans="1:2" ht="12.75">
      <c r="A89" s="37" t="s">
        <v>2</v>
      </c>
      <c r="B89" s="38"/>
    </row>
    <row r="90" spans="1:2" ht="12.75">
      <c r="A90" s="37" t="s">
        <v>57</v>
      </c>
      <c r="B90" s="38">
        <v>27000</v>
      </c>
    </row>
    <row r="91" spans="1:2" ht="12.75">
      <c r="A91" s="37" t="s">
        <v>85</v>
      </c>
      <c r="B91" s="38">
        <v>15000</v>
      </c>
    </row>
    <row r="92" spans="1:2" ht="12.75">
      <c r="A92" s="37" t="s">
        <v>57</v>
      </c>
      <c r="B92" s="38">
        <v>3685.53</v>
      </c>
    </row>
    <row r="93" spans="1:2" ht="12.75">
      <c r="A93" s="37" t="s">
        <v>58</v>
      </c>
      <c r="B93" s="38">
        <v>726</v>
      </c>
    </row>
    <row r="94" spans="1:2" ht="12.75">
      <c r="A94" s="59"/>
      <c r="B94" s="46"/>
    </row>
    <row r="95" spans="1:2" ht="12.75">
      <c r="A95" s="53"/>
      <c r="B95" s="86"/>
    </row>
    <row r="96" spans="1:2" ht="12.75">
      <c r="A96" s="15"/>
      <c r="B96" s="15"/>
    </row>
    <row r="97" spans="1:2" ht="15">
      <c r="A97" s="25" t="s">
        <v>7</v>
      </c>
      <c r="B97" s="62">
        <v>49358</v>
      </c>
    </row>
    <row r="98" spans="1:2" ht="12.75">
      <c r="A98" s="37" t="s">
        <v>2</v>
      </c>
      <c r="B98" s="38"/>
    </row>
    <row r="99" spans="1:2" ht="12.75">
      <c r="A99" s="37"/>
      <c r="B99" s="38"/>
    </row>
    <row r="100" spans="1:2" ht="12.75">
      <c r="A100" s="37" t="s">
        <v>24</v>
      </c>
      <c r="B100" s="38">
        <v>49179</v>
      </c>
    </row>
    <row r="101" spans="1:2" ht="12.75">
      <c r="A101" s="37" t="s">
        <v>8</v>
      </c>
      <c r="B101" s="38">
        <v>160</v>
      </c>
    </row>
    <row r="102" spans="1:2" ht="12.75">
      <c r="A102" s="59" t="s">
        <v>28</v>
      </c>
      <c r="B102" s="46">
        <v>19</v>
      </c>
    </row>
    <row r="103" spans="1:2" ht="12.75">
      <c r="A103" s="15"/>
      <c r="B103" s="41"/>
    </row>
    <row r="104" spans="1:2" ht="15">
      <c r="A104" s="18" t="s">
        <v>9</v>
      </c>
      <c r="B104" s="64">
        <v>-2718</v>
      </c>
    </row>
    <row r="106" ht="15.75">
      <c r="A106" s="85" t="s">
        <v>87</v>
      </c>
    </row>
    <row r="107" ht="15.75">
      <c r="A107" s="85" t="s">
        <v>88</v>
      </c>
    </row>
    <row r="108" ht="15.75">
      <c r="A108" s="85" t="s">
        <v>89</v>
      </c>
    </row>
  </sheetData>
  <sheetProtection/>
  <mergeCells count="4">
    <mergeCell ref="A26:B26"/>
    <mergeCell ref="E26:F26"/>
    <mergeCell ref="A2:B2"/>
    <mergeCell ref="E2:F2"/>
  </mergeCells>
  <printOptions/>
  <pageMargins left="0.7874015748031497" right="0.7874015748031497" top="0.29" bottom="0.69" header="0.12" footer="0.43"/>
  <pageSetup fitToHeight="1" fitToWidth="1" horizontalDpi="300" verticalDpi="300" orientation="portrait" paperSize="9" scale="51" r:id="rId1"/>
  <headerFooter alignWithMargins="0">
    <oddHeader>&amp;LReformovaná kresťanská cirkev na Slovensku&amp;CVyhodnotenie rozpočtu za 01-09/2013&amp;RSlovenský cirkevný zbor Košice</oddHeader>
    <oddFooter>&amp;LVypracoval: Edita Mitrová 22.10.2013&amp;C
Schválené
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Aténčan</cp:lastModifiedBy>
  <cp:lastPrinted>2013-10-22T12:32:06Z</cp:lastPrinted>
  <dcterms:created xsi:type="dcterms:W3CDTF">2005-01-16T16:53:56Z</dcterms:created>
  <dcterms:modified xsi:type="dcterms:W3CDTF">2013-11-07T22:55:58Z</dcterms:modified>
  <cp:category/>
  <cp:version/>
  <cp:contentType/>
  <cp:contentStatus/>
</cp:coreProperties>
</file>